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60" windowWidth="11340" windowHeight="6285" tabRatio="599" activeTab="0"/>
  </bookViews>
  <sheets>
    <sheet name="Прил 1" sheetId="1" r:id="rId1"/>
    <sheet name="Прил 2" sheetId="2" r:id="rId2"/>
    <sheet name="Прил 2-1" sheetId="3" r:id="rId3"/>
    <sheet name="Равенство прилож 2 и 2-1 " sheetId="4" r:id="rId4"/>
  </sheets>
  <definedNames/>
  <calcPr fullCalcOnLoad="1"/>
</workbook>
</file>

<file path=xl/sharedStrings.xml><?xml version="1.0" encoding="utf-8"?>
<sst xmlns="http://schemas.openxmlformats.org/spreadsheetml/2006/main" count="109" uniqueCount="75">
  <si>
    <t>Всего</t>
  </si>
  <si>
    <t>в том числе:</t>
  </si>
  <si>
    <t>Район   ЖКС</t>
  </si>
  <si>
    <t>Выручка без НДС (тыс.руб.)</t>
  </si>
  <si>
    <t>Себестоимость (тыс.руб.)</t>
  </si>
  <si>
    <t>Дебиторская задолженность на конец отчетного периода (тыс.руб.)</t>
  </si>
  <si>
    <t>Кредиторская задолженность на конец отчетного периода (тыс.руб.)</t>
  </si>
  <si>
    <t>переплата ресуроснабжающим организациям за тепловую и электрическую энергию, холодную воду и водоотведению по жилищному фонду</t>
  </si>
  <si>
    <t>прочие</t>
  </si>
  <si>
    <t>задолженность ресуроснабжающим организациям за тепловую и электрическую энергию, холодную воду и водоотведению по жилищному фонду</t>
  </si>
  <si>
    <t>Приложение №1</t>
  </si>
  <si>
    <t>Наименование района</t>
  </si>
  <si>
    <t>Управляющие организации</t>
  </si>
  <si>
    <t>Количество зарегистрированных в ж/ф (тыс.чел.)</t>
  </si>
  <si>
    <t>Среднемесячная заработная плата (руб.)</t>
  </si>
  <si>
    <t>Соотношение заработной платы РСС к производ. персоналу</t>
  </si>
  <si>
    <t>Соотношение заработной платы генерального директора к производ. персоналу</t>
  </si>
  <si>
    <t>Сбор платежей с населения (%)</t>
  </si>
  <si>
    <t>Сбор с арендаторов и собственников нежилых помещений (%)</t>
  </si>
  <si>
    <t>в том числе</t>
  </si>
  <si>
    <t>всего в том числе:</t>
  </si>
  <si>
    <t>доля работ хоз способом в общих расходах %</t>
  </si>
  <si>
    <t>процент накладных расходов к ФОТ производственного персонала (%)</t>
  </si>
  <si>
    <t>всего</t>
  </si>
  <si>
    <t>Соотношение численности производственного персонала к РСС</t>
  </si>
  <si>
    <t>генерального директора</t>
  </si>
  <si>
    <t>РСС</t>
  </si>
  <si>
    <t>производственного персонала</t>
  </si>
  <si>
    <t>Доходы (начислено населению за жилищные услуги)  за отчетный период</t>
  </si>
  <si>
    <t>Платные услуги</t>
  </si>
  <si>
    <t>в том числе накладные расходы</t>
  </si>
  <si>
    <t xml:space="preserve">руководители специалисты и служащие (РСС) </t>
  </si>
  <si>
    <t>производственный персонал</t>
  </si>
  <si>
    <t>всего по производственному персоналу</t>
  </si>
  <si>
    <t>в том числе дворников</t>
  </si>
  <si>
    <t>Василеостровский</t>
  </si>
  <si>
    <t>Район</t>
  </si>
  <si>
    <t>Доходы в том числе НДС (тыс.руб.)</t>
  </si>
  <si>
    <t xml:space="preserve"> выполняемые хоз. способом  </t>
  </si>
  <si>
    <t xml:space="preserve"> выполняемые подрядными и спциализированными организациями</t>
  </si>
  <si>
    <t>Сведения предоставляются без коммунальных услуг, предоставляемых гражданам</t>
  </si>
  <si>
    <t xml:space="preserve">доля оплпты труда (в том числе начисления на оплату труда) всего персонала в расходах  </t>
  </si>
  <si>
    <t>Расходы на содержание и текущий ремонт общего имущества многоквартирных домов, в том чиле НДС (тыс.руб.)</t>
  </si>
  <si>
    <t>Среднесписочная численность работников (чел.).</t>
  </si>
  <si>
    <t>Обслуживаемая общеполезная площадь за отчетный период (тыс.кв.м.)</t>
  </si>
  <si>
    <t>Обслуживаемая уборочная площадь придомовой территории за отчетный период (тыс.кв.м)</t>
  </si>
  <si>
    <t>Затраты на 1 кв.м. в месяц (руб.)</t>
  </si>
  <si>
    <t>ЖКС</t>
  </si>
  <si>
    <t>Приложение 2</t>
  </si>
  <si>
    <t>Приложение 2-1</t>
  </si>
  <si>
    <t>Равенство</t>
  </si>
  <si>
    <t>Проверка</t>
  </si>
  <si>
    <t xml:space="preserve">Основные показатели финансово-хозяйственной деятельности по договору на организацию управления и обеспечение технической эксплуатации объектов недвижимости Санкт-Петербурга </t>
  </si>
  <si>
    <t>Район Курортный</t>
  </si>
  <si>
    <t xml:space="preserve">ООО "Жилкомсервис Курортного района"                           </t>
  </si>
  <si>
    <t xml:space="preserve">Генеральный директор </t>
  </si>
  <si>
    <t>ООО "ЖКС Курортного района"</t>
  </si>
  <si>
    <t xml:space="preserve">Расшифровка дебиторской и кредиторской задолженностей в результате хозяйственной деятельности управляющей организации </t>
  </si>
  <si>
    <t xml:space="preserve">Показатели финансового состояния управляющей организации </t>
  </si>
  <si>
    <t>-</t>
  </si>
  <si>
    <r>
      <t xml:space="preserve">Прибыль </t>
    </r>
    <r>
      <rPr>
        <b/>
        <sz val="11"/>
        <rFont val="Times New Roman"/>
        <family val="1"/>
      </rPr>
      <t>(убыток)</t>
    </r>
    <r>
      <rPr>
        <sz val="11"/>
        <rFont val="Times New Roman"/>
        <family val="1"/>
      </rPr>
      <t xml:space="preserve"> до налогооблажения (тыс.руб.)</t>
    </r>
  </si>
  <si>
    <r>
      <t>Чистая прибыль</t>
    </r>
    <r>
      <rPr>
        <b/>
        <sz val="11"/>
        <rFont val="Times New Roman"/>
        <family val="1"/>
      </rPr>
      <t xml:space="preserve"> (убыток)</t>
    </r>
    <r>
      <rPr>
        <sz val="11"/>
        <rFont val="Times New Roman"/>
        <family val="1"/>
      </rPr>
      <t xml:space="preserve"> (тыс.руб.) </t>
    </r>
  </si>
  <si>
    <t>И.Ф.Кокашуев</t>
  </si>
  <si>
    <t>Прочее (предпр. деят., пени)</t>
  </si>
  <si>
    <t>Исполнитель: Лисовая Р.А., контактный телефон  437-22-56</t>
  </si>
  <si>
    <t>коммунальные услуги</t>
  </si>
  <si>
    <t>в том числе за тепловую энергию, отпускаемую для отопления и горячего водоснабжения многоквартирных домов</t>
  </si>
  <si>
    <t>по оплате за содержание и ремонт жилого помещения</t>
  </si>
  <si>
    <t>бюджетов всех уровней</t>
  </si>
  <si>
    <t>Прочие  доходы</t>
  </si>
  <si>
    <t>Прочие расходы</t>
  </si>
  <si>
    <t>Долевое участие арендаторов (собственников) нежилых помещений</t>
  </si>
  <si>
    <t>*финансирование из бюджета Санкт-Петербурга</t>
  </si>
  <si>
    <t>по ООО "ЖКС Курортного района"   по состоянию на 01.01.2018 г.</t>
  </si>
  <si>
    <t>13634,0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</si>
</sst>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\-"/>
    <numFmt numFmtId="173" formatCode="#,##0;\-#,##0;\-"/>
    <numFmt numFmtId="174" formatCode="#,##0.0;[Red]\-#,##0.0;\-"/>
    <numFmt numFmtId="175" formatCode="_-* #,##0.0_р_._-;\-* #,##0.0_р_._-;_-* &quot;-&quot;?_р_._-;_-@_-"/>
    <numFmt numFmtId="176" formatCode="#,##0.0"/>
    <numFmt numFmtId="177" formatCode="0.0"/>
    <numFmt numFmtId="178" formatCode="_-* #,##0.000000000_р_._-;\-* #,##0.000000000_р_._-;_-* &quot;-&quot;?????????_р_._-;_-@_-"/>
    <numFmt numFmtId="179" formatCode="0.000"/>
    <numFmt numFmtId="180" formatCode="0.0000"/>
    <numFmt numFmtId="181" formatCode="_-* #,##0.0&quot;р.&quot;_-;\-* #,##0.0&quot;р.&quot;_-;_-* &quot;-&quot;?&quot;р.&quot;_-;_-@_-"/>
    <numFmt numFmtId="182" formatCode="_-* #,##0.0000_р_._-;\-* #,##0.0000_р_._-;_-* &quot;-&quot;??_р_._-;_-@_-"/>
    <numFmt numFmtId="183" formatCode="#,##0.00_ ;\-#,##0.00\ "/>
    <numFmt numFmtId="184" formatCode="#,##0.00_ ;[Red]\-#,##0.00\ "/>
    <numFmt numFmtId="185" formatCode="#,##0.0000_ ;\-#,##0.0000\ "/>
    <numFmt numFmtId="186" formatCode="#,##0.000"/>
    <numFmt numFmtId="187" formatCode="0.0%"/>
    <numFmt numFmtId="188" formatCode="#,##0.0_ ;\-#,##0.0\ "/>
    <numFmt numFmtId="189" formatCode="_-* #,##0.00_р_._-;\-* #,##0.00_р_._-;_-* &quot;-&quot;_р_._-;_-@_-"/>
    <numFmt numFmtId="190" formatCode="_-* #,##0.000_р_._-;\-* #,##0.000_р_._-;_-* &quot;-&quot;_р_._-;_-@_-"/>
    <numFmt numFmtId="191" formatCode="_-* #,##0.00_р_._-;\-* #,##0.00_р_._-;_-* &quot;-&quot;?_р_._-;_-@_-"/>
    <numFmt numFmtId="192" formatCode="_-* #,##0.00000_р_._-;\-* #,##0.00000_р_._-;_-* &quot;-&quot;??_р_._-;_-@_-"/>
    <numFmt numFmtId="193" formatCode="_-* #,##0.000_р_._-;\-* #,##0.000_р_._-;_-* &quot;-&quot;???_р_._-;_-@_-"/>
    <numFmt numFmtId="194" formatCode="_-* #,##0.0_р_._-;\-* #,##0.0_р_._-;_-* &quot;-&quot;??_р_._-;_-@_-"/>
    <numFmt numFmtId="195" formatCode="#,##0_ ;\-#,##0\ "/>
    <numFmt numFmtId="196" formatCode="_-* #,##0.00000_р_._-;\-* #,##0.00000_р_._-;_-* &quot;-&quot;?????_р_._-;_-@_-"/>
    <numFmt numFmtId="197" formatCode="_-* #,##0.00000&quot;р.&quot;_-;\-* #,##0.00000&quot;р.&quot;_-;_-* &quot;-&quot;?????&quot;р.&quot;_-;_-@_-"/>
    <numFmt numFmtId="198" formatCode="_-* #,##0_р_._-;\-* #,##0_р_._-;_-* &quot;-&quot;?_р_._-;_-@_-"/>
    <numFmt numFmtId="199" formatCode="_-* #,##0.0_р_._-;\-* #,##0.0_р_._-;_-* &quot;-&quot;_р_._-;_-@_-"/>
    <numFmt numFmtId="200" formatCode="#,##0.000_ ;\-#,##0.000\ "/>
    <numFmt numFmtId="201" formatCode="_-* #,##0.0000_р_._-;\-* #,##0.0000_р_._-;_-* &quot;-&quot;????_р_._-;_-@_-"/>
    <numFmt numFmtId="202" formatCode="_-* #,##0.000_р_._-;\-* #,##0.000_р_._-;_-* &quot;-&quot;?_р_._-;_-@_-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175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5" fontId="2" fillId="0" borderId="0" xfId="0" applyNumberFormat="1" applyFont="1" applyFill="1" applyBorder="1" applyAlignment="1" applyProtection="1">
      <alignment horizontal="center" vertical="center" wrapText="1"/>
      <protection/>
    </xf>
    <xf numFmtId="175" fontId="6" fillId="0" borderId="0" xfId="0" applyNumberFormat="1" applyFont="1" applyFill="1" applyBorder="1" applyAlignment="1" applyProtection="1">
      <alignment horizontal="center" vertical="top" wrapText="1"/>
      <protection/>
    </xf>
    <xf numFmtId="175" fontId="6" fillId="0" borderId="0" xfId="0" applyNumberFormat="1" applyFont="1" applyFill="1" applyBorder="1" applyAlignment="1" applyProtection="1">
      <alignment horizontal="center" vertical="top"/>
      <protection/>
    </xf>
    <xf numFmtId="175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6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2" fillId="5" borderId="10" xfId="0" applyNumberFormat="1" applyFont="1" applyFill="1" applyBorder="1" applyAlignment="1" applyProtection="1">
      <alignment horizontal="center" vertical="center" wrapText="1"/>
      <protection/>
    </xf>
    <xf numFmtId="49" fontId="2" fillId="1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5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5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5" fontId="5" fillId="0" borderId="0" xfId="0" applyNumberFormat="1" applyFont="1" applyFill="1" applyBorder="1" applyAlignment="1" applyProtection="1">
      <alignment vertical="center"/>
      <protection/>
    </xf>
    <xf numFmtId="175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75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75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75" fontId="2" fillId="0" borderId="12" xfId="0" applyNumberFormat="1" applyFont="1" applyFill="1" applyBorder="1" applyAlignment="1" applyProtection="1">
      <alignment vertical="center" wrapText="1"/>
      <protection/>
    </xf>
    <xf numFmtId="169" fontId="2" fillId="0" borderId="12" xfId="0" applyNumberFormat="1" applyFont="1" applyFill="1" applyBorder="1" applyAlignment="1" applyProtection="1">
      <alignment vertical="center" wrapText="1"/>
      <protection/>
    </xf>
    <xf numFmtId="175" fontId="4" fillId="0" borderId="14" xfId="0" applyNumberFormat="1" applyFont="1" applyFill="1" applyBorder="1" applyAlignment="1" applyProtection="1">
      <alignment horizontal="left" vertical="center" wrapText="1"/>
      <protection/>
    </xf>
    <xf numFmtId="175" fontId="2" fillId="0" borderId="15" xfId="0" applyNumberFormat="1" applyFont="1" applyFill="1" applyBorder="1" applyAlignment="1" applyProtection="1">
      <alignment vertical="center" wrapText="1"/>
      <protection/>
    </xf>
    <xf numFmtId="0" fontId="7" fillId="0" borderId="16" xfId="0" applyNumberFormat="1" applyFont="1" applyFill="1" applyBorder="1" applyAlignment="1" applyProtection="1">
      <alignment vertical="top" wrapText="1"/>
      <protection/>
    </xf>
    <xf numFmtId="191" fontId="4" fillId="0" borderId="17" xfId="0" applyNumberFormat="1" applyFont="1" applyFill="1" applyBorder="1" applyAlignment="1" applyProtection="1">
      <alignment vertical="center" wrapText="1"/>
      <protection/>
    </xf>
    <xf numFmtId="198" fontId="4" fillId="0" borderId="17" xfId="0" applyNumberFormat="1" applyFont="1" applyFill="1" applyBorder="1" applyAlignment="1" applyProtection="1">
      <alignment vertical="center" wrapText="1"/>
      <protection/>
    </xf>
    <xf numFmtId="175" fontId="4" fillId="24" borderId="17" xfId="0" applyNumberFormat="1" applyFont="1" applyFill="1" applyBorder="1" applyAlignment="1" applyProtection="1">
      <alignment vertical="center" wrapText="1"/>
      <protection/>
    </xf>
    <xf numFmtId="175" fontId="4" fillId="0" borderId="17" xfId="0" applyNumberFormat="1" applyFont="1" applyFill="1" applyBorder="1" applyAlignment="1" applyProtection="1">
      <alignment vertical="center" wrapText="1"/>
      <protection/>
    </xf>
    <xf numFmtId="191" fontId="4" fillId="24" borderId="17" xfId="0" applyNumberFormat="1" applyFont="1" applyFill="1" applyBorder="1" applyAlignment="1" applyProtection="1">
      <alignment vertical="center" wrapText="1"/>
      <protection/>
    </xf>
    <xf numFmtId="169" fontId="4" fillId="0" borderId="17" xfId="0" applyNumberFormat="1" applyFont="1" applyFill="1" applyBorder="1" applyAlignment="1" applyProtection="1">
      <alignment vertical="center" wrapText="1"/>
      <protection/>
    </xf>
    <xf numFmtId="175" fontId="4" fillId="0" borderId="18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top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top" wrapText="1"/>
      <protection/>
    </xf>
    <xf numFmtId="49" fontId="4" fillId="0" borderId="17" xfId="0" applyNumberFormat="1" applyFont="1" applyFill="1" applyBorder="1" applyAlignment="1" applyProtection="1">
      <alignment horizontal="right" vertical="center" wrapText="1"/>
      <protection/>
    </xf>
    <xf numFmtId="175" fontId="4" fillId="0" borderId="17" xfId="0" applyNumberFormat="1" applyFont="1" applyFill="1" applyBorder="1" applyAlignment="1" applyProtection="1">
      <alignment horizontal="center" vertical="center" wrapText="1"/>
      <protection/>
    </xf>
    <xf numFmtId="175" fontId="2" fillId="0" borderId="17" xfId="0" applyNumberFormat="1" applyFont="1" applyFill="1" applyBorder="1" applyAlignment="1" applyProtection="1">
      <alignment vertical="center" wrapText="1"/>
      <protection/>
    </xf>
    <xf numFmtId="175" fontId="2" fillId="0" borderId="17" xfId="0" applyNumberFormat="1" applyFont="1" applyFill="1" applyBorder="1" applyAlignment="1" applyProtection="1">
      <alignment horizontal="center" vertical="center" wrapText="1"/>
      <protection/>
    </xf>
    <xf numFmtId="175" fontId="2" fillId="0" borderId="18" xfId="0" applyNumberFormat="1" applyFont="1" applyFill="1" applyBorder="1" applyAlignment="1" applyProtection="1">
      <alignment horizontal="center" vertical="center" wrapText="1"/>
      <protection/>
    </xf>
    <xf numFmtId="175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75" fontId="2" fillId="25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75" fontId="2" fillId="0" borderId="10" xfId="0" applyNumberFormat="1" applyFont="1" applyFill="1" applyBorder="1" applyAlignment="1" applyProtection="1">
      <alignment horizontal="center" vertical="center" wrapText="1"/>
      <protection/>
    </xf>
    <xf numFmtId="175" fontId="5" fillId="0" borderId="0" xfId="0" applyNumberFormat="1" applyFont="1" applyFill="1" applyBorder="1" applyAlignment="1" applyProtection="1">
      <alignment horizontal="center" vertical="center" wrapText="1"/>
      <protection/>
    </xf>
    <xf numFmtId="175" fontId="2" fillId="0" borderId="21" xfId="0" applyNumberFormat="1" applyFont="1" applyFill="1" applyBorder="1" applyAlignment="1" applyProtection="1">
      <alignment horizontal="center" vertical="center" wrapText="1"/>
      <protection/>
    </xf>
    <xf numFmtId="175" fontId="2" fillId="0" borderId="0" xfId="0" applyNumberFormat="1" applyFont="1" applyFill="1" applyBorder="1" applyAlignment="1" applyProtection="1">
      <alignment horizontal="center" vertical="center" wrapText="1"/>
      <protection/>
    </xf>
    <xf numFmtId="175" fontId="2" fillId="0" borderId="22" xfId="0" applyNumberFormat="1" applyFont="1" applyFill="1" applyBorder="1" applyAlignment="1" applyProtection="1">
      <alignment horizontal="center" vertical="center" wrapText="1"/>
      <protection/>
    </xf>
    <xf numFmtId="175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5" fontId="2" fillId="0" borderId="27" xfId="0" applyNumberFormat="1" applyFont="1" applyFill="1" applyBorder="1" applyAlignment="1" applyProtection="1">
      <alignment horizontal="center" vertical="center" wrapText="1"/>
      <protection/>
    </xf>
    <xf numFmtId="175" fontId="2" fillId="0" borderId="28" xfId="0" applyNumberFormat="1" applyFont="1" applyFill="1" applyBorder="1" applyAlignment="1" applyProtection="1">
      <alignment horizontal="center" vertical="center" wrapText="1"/>
      <protection/>
    </xf>
    <xf numFmtId="175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/>
      <protection/>
    </xf>
    <xf numFmtId="0" fontId="2" fillId="10" borderId="1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PageLayoutView="0" workbookViewId="0" topLeftCell="B1">
      <selection activeCell="R27" sqref="R27"/>
    </sheetView>
  </sheetViews>
  <sheetFormatPr defaultColWidth="10.7109375" defaultRowHeight="12.75"/>
  <cols>
    <col min="1" max="1" width="20.28125" style="7" hidden="1" customWidth="1"/>
    <col min="2" max="2" width="13.57421875" style="7" customWidth="1"/>
    <col min="3" max="3" width="9.140625" style="7" customWidth="1"/>
    <col min="4" max="4" width="10.00390625" style="7" customWidth="1"/>
    <col min="5" max="5" width="8.8515625" style="7" customWidth="1"/>
    <col min="6" max="6" width="10.28125" style="7" customWidth="1"/>
    <col min="7" max="7" width="11.140625" style="7" customWidth="1"/>
    <col min="8" max="8" width="9.7109375" style="7" customWidth="1"/>
    <col min="9" max="9" width="8.28125" style="7" customWidth="1"/>
    <col min="10" max="10" width="10.28125" style="7" customWidth="1"/>
    <col min="11" max="11" width="6.8515625" style="7" customWidth="1"/>
    <col min="12" max="12" width="10.7109375" style="7" customWidth="1"/>
    <col min="13" max="13" width="10.28125" style="7" customWidth="1"/>
    <col min="14" max="14" width="9.57421875" style="7" customWidth="1"/>
    <col min="15" max="15" width="7.8515625" style="7" customWidth="1"/>
    <col min="16" max="17" width="10.00390625" style="7" customWidth="1"/>
    <col min="18" max="18" width="10.7109375" style="7" customWidth="1"/>
    <col min="19" max="19" width="8.8515625" style="7" customWidth="1"/>
    <col min="20" max="20" width="6.421875" style="7" customWidth="1"/>
    <col min="21" max="21" width="8.140625" style="7" customWidth="1"/>
    <col min="22" max="22" width="7.8515625" style="7" customWidth="1"/>
    <col min="23" max="23" width="7.57421875" style="7" customWidth="1"/>
    <col min="24" max="24" width="8.8515625" style="7" customWidth="1"/>
    <col min="25" max="25" width="8.140625" style="7" customWidth="1"/>
    <col min="26" max="27" width="8.57421875" style="7" customWidth="1"/>
    <col min="28" max="28" width="8.00390625" style="7" customWidth="1"/>
    <col min="29" max="29" width="8.57421875" style="7" customWidth="1"/>
    <col min="30" max="30" width="7.28125" style="7" customWidth="1"/>
    <col min="31" max="31" width="7.57421875" style="7" customWidth="1"/>
    <col min="32" max="16384" width="10.7109375" style="7" customWidth="1"/>
  </cols>
  <sheetData>
    <row r="1" spans="28:31" ht="12.75" customHeight="1">
      <c r="AB1" s="76" t="s">
        <v>10</v>
      </c>
      <c r="AC1" s="76"/>
      <c r="AD1" s="76"/>
      <c r="AE1" s="76"/>
    </row>
    <row r="2" spans="28:31" ht="12.75" customHeight="1">
      <c r="AB2" s="37"/>
      <c r="AC2" s="37"/>
      <c r="AD2" s="37"/>
      <c r="AE2" s="37"/>
    </row>
    <row r="3" spans="2:31" ht="18.75" customHeight="1">
      <c r="B3" s="76" t="s">
        <v>52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2:31" ht="14.25" customHeight="1">
      <c r="B4" s="19"/>
      <c r="C4" s="19"/>
      <c r="D4" s="19"/>
      <c r="E4" s="19"/>
      <c r="F4" s="19"/>
      <c r="G4" s="19"/>
      <c r="H4" s="19"/>
      <c r="I4" s="19"/>
      <c r="J4" s="19"/>
      <c r="K4" s="27" t="s">
        <v>73</v>
      </c>
      <c r="L4" s="21"/>
      <c r="M4" s="21"/>
      <c r="N4" s="21"/>
      <c r="O4" s="21"/>
      <c r="P4" s="21"/>
      <c r="Q4" s="21"/>
      <c r="R4" s="21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2:31" ht="14.25" customHeight="1">
      <c r="B5" s="19"/>
      <c r="C5" s="19"/>
      <c r="D5" s="19"/>
      <c r="E5" s="19"/>
      <c r="F5" s="19"/>
      <c r="G5" s="19"/>
      <c r="H5" s="19"/>
      <c r="I5" s="19"/>
      <c r="J5" s="19"/>
      <c r="K5" s="32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2:31" ht="14.25" customHeight="1">
      <c r="B6" s="19"/>
      <c r="C6" s="19"/>
      <c r="D6" s="19"/>
      <c r="E6" s="19"/>
      <c r="F6" s="19"/>
      <c r="G6" s="19"/>
      <c r="H6" s="19"/>
      <c r="I6" s="19"/>
      <c r="J6" s="19"/>
      <c r="K6" s="32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7:31" ht="12.75" customHeight="1" thickBot="1">
      <c r="G7" s="8"/>
      <c r="H7" s="8"/>
      <c r="I7" s="8"/>
      <c r="J7" s="8"/>
      <c r="K7" s="8"/>
      <c r="L7" s="9"/>
      <c r="M7" s="9"/>
      <c r="AD7" s="78"/>
      <c r="AE7" s="78"/>
    </row>
    <row r="8" spans="1:31" ht="27.75" customHeight="1">
      <c r="A8" s="81" t="s">
        <v>11</v>
      </c>
      <c r="B8" s="84" t="s">
        <v>12</v>
      </c>
      <c r="C8" s="77" t="s">
        <v>44</v>
      </c>
      <c r="D8" s="77" t="s">
        <v>45</v>
      </c>
      <c r="E8" s="77" t="s">
        <v>13</v>
      </c>
      <c r="F8" s="77" t="s">
        <v>37</v>
      </c>
      <c r="G8" s="77"/>
      <c r="H8" s="77"/>
      <c r="I8" s="77"/>
      <c r="J8" s="77"/>
      <c r="K8" s="77"/>
      <c r="L8" s="77" t="s">
        <v>42</v>
      </c>
      <c r="M8" s="77"/>
      <c r="N8" s="77"/>
      <c r="O8" s="77"/>
      <c r="P8" s="77"/>
      <c r="Q8" s="77"/>
      <c r="R8" s="77"/>
      <c r="S8" s="86" t="s">
        <v>46</v>
      </c>
      <c r="T8" s="77" t="s">
        <v>43</v>
      </c>
      <c r="U8" s="77"/>
      <c r="V8" s="77"/>
      <c r="W8" s="77"/>
      <c r="X8" s="77" t="s">
        <v>14</v>
      </c>
      <c r="Y8" s="77"/>
      <c r="Z8" s="77"/>
      <c r="AA8" s="77"/>
      <c r="AB8" s="77" t="s">
        <v>15</v>
      </c>
      <c r="AC8" s="77" t="s">
        <v>16</v>
      </c>
      <c r="AD8" s="77" t="s">
        <v>17</v>
      </c>
      <c r="AE8" s="79" t="s">
        <v>18</v>
      </c>
    </row>
    <row r="9" spans="1:31" ht="42.75" customHeight="1">
      <c r="A9" s="82"/>
      <c r="B9" s="85"/>
      <c r="C9" s="75"/>
      <c r="D9" s="75"/>
      <c r="E9" s="75"/>
      <c r="F9" s="75" t="s">
        <v>0</v>
      </c>
      <c r="G9" s="75" t="s">
        <v>19</v>
      </c>
      <c r="H9" s="75"/>
      <c r="I9" s="75"/>
      <c r="J9" s="75"/>
      <c r="K9" s="75"/>
      <c r="L9" s="75" t="s">
        <v>20</v>
      </c>
      <c r="M9" s="75" t="s">
        <v>38</v>
      </c>
      <c r="N9" s="75"/>
      <c r="O9" s="75" t="s">
        <v>21</v>
      </c>
      <c r="P9" s="75" t="s">
        <v>39</v>
      </c>
      <c r="Q9" s="75" t="s">
        <v>22</v>
      </c>
      <c r="R9" s="75" t="s">
        <v>41</v>
      </c>
      <c r="S9" s="87"/>
      <c r="T9" s="75" t="s">
        <v>23</v>
      </c>
      <c r="U9" s="75" t="s">
        <v>1</v>
      </c>
      <c r="V9" s="75"/>
      <c r="W9" s="75" t="s">
        <v>24</v>
      </c>
      <c r="X9" s="75" t="s">
        <v>25</v>
      </c>
      <c r="Y9" s="75" t="s">
        <v>26</v>
      </c>
      <c r="Z9" s="75" t="s">
        <v>27</v>
      </c>
      <c r="AA9" s="75"/>
      <c r="AB9" s="75"/>
      <c r="AC9" s="75"/>
      <c r="AD9" s="75"/>
      <c r="AE9" s="80"/>
    </row>
    <row r="10" spans="1:31" ht="127.5" customHeight="1">
      <c r="A10" s="83"/>
      <c r="B10" s="85"/>
      <c r="C10" s="75"/>
      <c r="D10" s="75"/>
      <c r="E10" s="75"/>
      <c r="F10" s="75"/>
      <c r="G10" s="10" t="s">
        <v>28</v>
      </c>
      <c r="H10" s="10" t="s">
        <v>71</v>
      </c>
      <c r="I10" s="10" t="s">
        <v>29</v>
      </c>
      <c r="J10" s="25" t="s">
        <v>63</v>
      </c>
      <c r="K10" s="25" t="s">
        <v>72</v>
      </c>
      <c r="L10" s="75"/>
      <c r="M10" s="10" t="s">
        <v>23</v>
      </c>
      <c r="N10" s="10" t="s">
        <v>30</v>
      </c>
      <c r="O10" s="75"/>
      <c r="P10" s="75"/>
      <c r="Q10" s="75"/>
      <c r="R10" s="75"/>
      <c r="S10" s="88"/>
      <c r="T10" s="75"/>
      <c r="U10" s="10" t="s">
        <v>31</v>
      </c>
      <c r="V10" s="10" t="s">
        <v>32</v>
      </c>
      <c r="W10" s="75"/>
      <c r="X10" s="75"/>
      <c r="Y10" s="75"/>
      <c r="Z10" s="10" t="s">
        <v>33</v>
      </c>
      <c r="AA10" s="10" t="s">
        <v>34</v>
      </c>
      <c r="AB10" s="75"/>
      <c r="AC10" s="75"/>
      <c r="AD10" s="75"/>
      <c r="AE10" s="80"/>
    </row>
    <row r="11" spans="1:31" ht="26.25" customHeight="1" hidden="1">
      <c r="A11" s="40" t="s">
        <v>35</v>
      </c>
      <c r="B11" s="44" t="s">
        <v>53</v>
      </c>
      <c r="C11" s="5">
        <f aca="true" t="shared" si="0" ref="C11:P11">SUM(C12:C13)</f>
        <v>738.88</v>
      </c>
      <c r="D11" s="5">
        <f t="shared" si="0"/>
        <v>229.72</v>
      </c>
      <c r="E11" s="5">
        <f t="shared" si="0"/>
        <v>35897</v>
      </c>
      <c r="F11" s="5">
        <f>G11+H11+I11+K11</f>
        <v>222019.10000000003</v>
      </c>
      <c r="G11" s="5">
        <f t="shared" si="0"/>
        <v>214130.90000000002</v>
      </c>
      <c r="H11" s="5">
        <f t="shared" si="0"/>
        <v>7689.2</v>
      </c>
      <c r="I11" s="5">
        <f t="shared" si="0"/>
        <v>199</v>
      </c>
      <c r="J11" s="5">
        <f>SUM(J12:J13)</f>
        <v>18512.699999999964</v>
      </c>
      <c r="K11" s="5">
        <f t="shared" si="0"/>
        <v>0</v>
      </c>
      <c r="L11" s="5">
        <f>M11+P11</f>
        <v>226897.3</v>
      </c>
      <c r="M11" s="5">
        <f t="shared" si="0"/>
        <v>142957.3</v>
      </c>
      <c r="N11" s="5">
        <f t="shared" si="0"/>
        <v>58441.5</v>
      </c>
      <c r="O11" s="5">
        <f>M11/L11*100</f>
        <v>63.00528917708584</v>
      </c>
      <c r="P11" s="5">
        <f t="shared" si="0"/>
        <v>83940</v>
      </c>
      <c r="Q11" s="5">
        <f>(Q12+Q13)/2</f>
        <v>61.95</v>
      </c>
      <c r="R11" s="5">
        <f>(R12+R13)/2</f>
        <v>21.25</v>
      </c>
      <c r="S11" s="5">
        <f>L11/C11/12</f>
        <v>25.590228905009383</v>
      </c>
      <c r="T11" s="12">
        <f>U11+V11</f>
        <v>225</v>
      </c>
      <c r="U11" s="12">
        <f>SUM(U12:U13)</f>
        <v>66</v>
      </c>
      <c r="V11" s="12">
        <f>SUM(V12:V13)</f>
        <v>159</v>
      </c>
      <c r="W11" s="5">
        <f>V11/U11</f>
        <v>2.409090909090909</v>
      </c>
      <c r="X11" s="12">
        <f>(X12+X13)/2</f>
        <v>50065</v>
      </c>
      <c r="Y11" s="12">
        <f>(Y12+Y13)/2</f>
        <v>16469.5</v>
      </c>
      <c r="Z11" s="12">
        <f>(Z12+Z13)/2</f>
        <v>8291.5</v>
      </c>
      <c r="AA11" s="12">
        <f>(AA12+AA13)/2</f>
        <v>7032</v>
      </c>
      <c r="AB11" s="5">
        <f>Y11/Z11</f>
        <v>1.986311282638847</v>
      </c>
      <c r="AC11" s="5">
        <f>X11/Z11</f>
        <v>6.038111318820479</v>
      </c>
      <c r="AD11" s="5">
        <f>(AD12+AD13)/2</f>
        <v>48.95</v>
      </c>
      <c r="AE11" s="45">
        <f>(AE12+AE13)/2</f>
        <v>48.15</v>
      </c>
    </row>
    <row r="12" spans="1:31" ht="51" customHeight="1" thickBot="1">
      <c r="A12" s="40" t="s">
        <v>35</v>
      </c>
      <c r="B12" s="46" t="s">
        <v>54</v>
      </c>
      <c r="C12" s="47">
        <v>738.88</v>
      </c>
      <c r="D12" s="47">
        <v>229.72</v>
      </c>
      <c r="E12" s="48">
        <v>35897</v>
      </c>
      <c r="F12" s="49">
        <v>240531.8</v>
      </c>
      <c r="G12" s="50">
        <f>213874.7+256.2</f>
        <v>214130.90000000002</v>
      </c>
      <c r="H12" s="50">
        <v>7689.2</v>
      </c>
      <c r="I12" s="50">
        <v>199</v>
      </c>
      <c r="J12" s="50">
        <f>F12-G12-H12-I12</f>
        <v>18512.699999999964</v>
      </c>
      <c r="K12" s="50">
        <v>0</v>
      </c>
      <c r="L12" s="49">
        <v>226897.3</v>
      </c>
      <c r="M12" s="49">
        <f>L12-P12</f>
        <v>142957.3</v>
      </c>
      <c r="N12" s="49">
        <v>58441.5</v>
      </c>
      <c r="O12" s="49">
        <f>M12/L12*100</f>
        <v>63.00528917708584</v>
      </c>
      <c r="P12" s="49">
        <v>83940</v>
      </c>
      <c r="Q12" s="49">
        <v>123.9</v>
      </c>
      <c r="R12" s="49">
        <v>42.5</v>
      </c>
      <c r="S12" s="51">
        <f>L12/C12/12</f>
        <v>25.590228905009383</v>
      </c>
      <c r="T12" s="52">
        <v>225</v>
      </c>
      <c r="U12" s="52">
        <f>T12-V12</f>
        <v>66</v>
      </c>
      <c r="V12" s="52">
        <v>159</v>
      </c>
      <c r="W12" s="50">
        <f>V12/U12</f>
        <v>2.409090909090909</v>
      </c>
      <c r="X12" s="52">
        <v>100130</v>
      </c>
      <c r="Y12" s="52">
        <v>32939</v>
      </c>
      <c r="Z12" s="52">
        <v>16583</v>
      </c>
      <c r="AA12" s="52">
        <v>14064</v>
      </c>
      <c r="AB12" s="50">
        <f>Y12/Z12</f>
        <v>1.986311282638847</v>
      </c>
      <c r="AC12" s="50">
        <f>X12/Z12</f>
        <v>6.038111318820479</v>
      </c>
      <c r="AD12" s="50">
        <v>97.9</v>
      </c>
      <c r="AE12" s="53">
        <v>96.3</v>
      </c>
    </row>
    <row r="13" spans="1:31" ht="16.5" customHeight="1" hidden="1">
      <c r="A13" s="11" t="s">
        <v>35</v>
      </c>
      <c r="B13" s="41" t="s">
        <v>47</v>
      </c>
      <c r="C13" s="42"/>
      <c r="D13" s="42"/>
      <c r="E13" s="42"/>
      <c r="F13" s="42">
        <f>G13+H13+I13+K13</f>
        <v>0</v>
      </c>
      <c r="G13" s="42"/>
      <c r="H13" s="42"/>
      <c r="I13" s="42"/>
      <c r="J13" s="42"/>
      <c r="K13" s="42"/>
      <c r="L13" s="42">
        <f>M13+P13</f>
        <v>0</v>
      </c>
      <c r="M13" s="42"/>
      <c r="N13" s="42"/>
      <c r="O13" s="42" t="e">
        <f>M13/L13*100</f>
        <v>#DIV/0!</v>
      </c>
      <c r="P13" s="42"/>
      <c r="Q13" s="42"/>
      <c r="R13" s="42"/>
      <c r="S13" s="42" t="e">
        <f>L13/C13/12</f>
        <v>#DIV/0!</v>
      </c>
      <c r="T13" s="43">
        <f>U13+V13</f>
        <v>0</v>
      </c>
      <c r="U13" s="43"/>
      <c r="V13" s="43"/>
      <c r="W13" s="42" t="e">
        <f>V13/U13</f>
        <v>#DIV/0!</v>
      </c>
      <c r="X13" s="43"/>
      <c r="Y13" s="43"/>
      <c r="Z13" s="43"/>
      <c r="AA13" s="43"/>
      <c r="AB13" s="42" t="e">
        <f>Y13/Z13</f>
        <v>#DIV/0!</v>
      </c>
      <c r="AC13" s="42" t="e">
        <f>X13/Z13</f>
        <v>#DIV/0!</v>
      </c>
      <c r="AD13" s="42"/>
      <c r="AE13" s="42"/>
    </row>
    <row r="16" spans="2:14" ht="12.75" customHeight="1">
      <c r="B16" s="73" t="s">
        <v>40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2:7" ht="12.75">
      <c r="B17" s="6"/>
      <c r="C17" s="6"/>
      <c r="D17" s="6"/>
      <c r="E17" s="6"/>
      <c r="F17" s="6"/>
      <c r="G17" s="6"/>
    </row>
    <row r="18" spans="2:7" ht="12.75">
      <c r="B18" s="6"/>
      <c r="C18" s="6"/>
      <c r="D18" s="6"/>
      <c r="E18" s="6"/>
      <c r="F18" s="6"/>
      <c r="G18" s="6"/>
    </row>
    <row r="19" spans="2:7" ht="12.75">
      <c r="B19" s="6"/>
      <c r="C19" s="6"/>
      <c r="D19" s="6"/>
      <c r="E19" s="6"/>
      <c r="F19" s="6"/>
      <c r="G19" s="6"/>
    </row>
    <row r="20" spans="2:7" ht="12.75">
      <c r="B20" s="6"/>
      <c r="C20" s="6"/>
      <c r="D20" s="6"/>
      <c r="E20" s="6"/>
      <c r="F20" s="6"/>
      <c r="G20" s="6"/>
    </row>
    <row r="21" spans="2:14" ht="15.75" customHeight="1">
      <c r="B21" s="23" t="s">
        <v>55</v>
      </c>
      <c r="C21" s="23"/>
      <c r="D21" s="23"/>
      <c r="E21" s="23"/>
      <c r="F21" s="23"/>
      <c r="G21" s="23"/>
      <c r="H21" s="23"/>
      <c r="I21" s="23"/>
      <c r="J21" s="23"/>
      <c r="K21" s="23"/>
      <c r="L21" s="23" t="s">
        <v>62</v>
      </c>
      <c r="M21" s="23"/>
      <c r="N21" s="23"/>
    </row>
    <row r="22" spans="2:14" ht="16.5" customHeight="1">
      <c r="B22" s="23" t="s">
        <v>56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2:14" ht="14.2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2:14" ht="14.2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2:7" ht="12.75">
      <c r="B26" s="74" t="s">
        <v>64</v>
      </c>
      <c r="C26" s="74"/>
      <c r="D26" s="74"/>
      <c r="E26" s="74"/>
      <c r="F26" s="74"/>
      <c r="G26" s="74"/>
    </row>
  </sheetData>
  <sheetProtection/>
  <mergeCells count="33">
    <mergeCell ref="U9:V9"/>
    <mergeCell ref="Q9:Q10"/>
    <mergeCell ref="AD8:AD10"/>
    <mergeCell ref="T9:T10"/>
    <mergeCell ref="S8:S10"/>
    <mergeCell ref="T8:W8"/>
    <mergeCell ref="AE8:AE10"/>
    <mergeCell ref="E8:E10"/>
    <mergeCell ref="F8:K8"/>
    <mergeCell ref="A8:A10"/>
    <mergeCell ref="B8:B10"/>
    <mergeCell ref="C8:C10"/>
    <mergeCell ref="D8:D10"/>
    <mergeCell ref="W9:W10"/>
    <mergeCell ref="X8:AA8"/>
    <mergeCell ref="R9:R10"/>
    <mergeCell ref="AB1:AE1"/>
    <mergeCell ref="O9:O10"/>
    <mergeCell ref="X9:X10"/>
    <mergeCell ref="Y9:Y10"/>
    <mergeCell ref="Z9:AA9"/>
    <mergeCell ref="AB8:AB10"/>
    <mergeCell ref="AC8:AC10"/>
    <mergeCell ref="B3:AE3"/>
    <mergeCell ref="AD7:AE7"/>
    <mergeCell ref="L8:R8"/>
    <mergeCell ref="B16:N16"/>
    <mergeCell ref="B26:G26"/>
    <mergeCell ref="P9:P10"/>
    <mergeCell ref="L9:L10"/>
    <mergeCell ref="M9:N9"/>
    <mergeCell ref="F9:F10"/>
    <mergeCell ref="G9:K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1" sqref="H31"/>
    </sheetView>
  </sheetViews>
  <sheetFormatPr defaultColWidth="9.140625" defaultRowHeight="12.75"/>
  <cols>
    <col min="1" max="1" width="27.8515625" style="3" customWidth="1"/>
    <col min="2" max="2" width="18.140625" style="3" customWidth="1"/>
    <col min="3" max="3" width="18.57421875" style="3" customWidth="1"/>
    <col min="4" max="4" width="18.140625" style="3" customWidth="1"/>
    <col min="5" max="5" width="19.28125" style="3" customWidth="1"/>
    <col min="6" max="6" width="20.7109375" style="3" customWidth="1"/>
    <col min="7" max="7" width="18.00390625" style="3" customWidth="1"/>
    <col min="8" max="16384" width="9.140625" style="3" customWidth="1"/>
  </cols>
  <sheetData>
    <row r="1" spans="6:7" ht="14.25">
      <c r="F1" s="90" t="s">
        <v>48</v>
      </c>
      <c r="G1" s="90"/>
    </row>
    <row r="3" spans="2:7" ht="12.75" customHeight="1">
      <c r="B3" s="28"/>
      <c r="C3" s="29" t="s">
        <v>58</v>
      </c>
      <c r="D3" s="28"/>
      <c r="E3" s="28"/>
      <c r="F3" s="28"/>
      <c r="G3" s="28"/>
    </row>
    <row r="4" spans="1:7" ht="12.75" customHeight="1">
      <c r="A4" s="17"/>
      <c r="B4" s="17"/>
      <c r="C4" s="27" t="s">
        <v>73</v>
      </c>
      <c r="D4" s="31"/>
      <c r="E4" s="31"/>
      <c r="F4" s="31"/>
      <c r="G4" s="17"/>
    </row>
    <row r="5" spans="1:7" ht="12.75" customHeight="1">
      <c r="A5" s="17"/>
      <c r="B5" s="17"/>
      <c r="C5" s="32"/>
      <c r="D5" s="17"/>
      <c r="E5" s="17"/>
      <c r="F5" s="17"/>
      <c r="G5" s="17"/>
    </row>
    <row r="6" spans="1:7" ht="12.75" customHeight="1">
      <c r="A6" s="17"/>
      <c r="B6" s="17"/>
      <c r="C6" s="32"/>
      <c r="D6" s="17"/>
      <c r="E6" s="17"/>
      <c r="F6" s="17"/>
      <c r="G6" s="17"/>
    </row>
    <row r="7" ht="13.5" thickBot="1"/>
    <row r="8" spans="1:7" ht="79.5" customHeight="1">
      <c r="A8" s="55" t="s">
        <v>2</v>
      </c>
      <c r="B8" s="56" t="s">
        <v>3</v>
      </c>
      <c r="C8" s="56" t="s">
        <v>4</v>
      </c>
      <c r="D8" s="57" t="s">
        <v>60</v>
      </c>
      <c r="E8" s="57" t="s">
        <v>61</v>
      </c>
      <c r="F8" s="56" t="s">
        <v>5</v>
      </c>
      <c r="G8" s="58" t="s">
        <v>6</v>
      </c>
    </row>
    <row r="9" spans="1:7" ht="29.25" thickBot="1">
      <c r="A9" s="59" t="s">
        <v>54</v>
      </c>
      <c r="B9" s="50">
        <v>200884</v>
      </c>
      <c r="C9" s="50">
        <v>182317</v>
      </c>
      <c r="D9" s="60" t="s">
        <v>74</v>
      </c>
      <c r="E9" s="65">
        <v>10121</v>
      </c>
      <c r="F9" s="50">
        <v>275543</v>
      </c>
      <c r="G9" s="53">
        <v>267258</v>
      </c>
    </row>
    <row r="10" spans="1:7" ht="14.25" hidden="1">
      <c r="A10" s="54" t="s">
        <v>69</v>
      </c>
      <c r="B10" s="42">
        <v>3488</v>
      </c>
      <c r="C10" s="42"/>
      <c r="D10" s="42"/>
      <c r="E10" s="42"/>
      <c r="F10" s="42"/>
      <c r="G10" s="42"/>
    </row>
    <row r="11" spans="1:7" ht="14.25" hidden="1">
      <c r="A11" s="30" t="s">
        <v>70</v>
      </c>
      <c r="B11" s="4"/>
      <c r="C11" s="5">
        <f>8421+1772+1745-4</f>
        <v>11934</v>
      </c>
      <c r="D11" s="4"/>
      <c r="E11" s="4"/>
      <c r="F11" s="4"/>
      <c r="G11" s="4"/>
    </row>
    <row r="12" ht="12.75" hidden="1">
      <c r="D12" s="39">
        <f>B9+B10-C9-C11</f>
        <v>10121</v>
      </c>
    </row>
    <row r="13" spans="1:5" ht="12.75">
      <c r="A13" s="89"/>
      <c r="B13" s="74"/>
      <c r="C13" s="74"/>
      <c r="D13" s="74"/>
      <c r="E13" s="74"/>
    </row>
    <row r="14" spans="1:5" ht="12.75">
      <c r="A14" s="38"/>
      <c r="B14" s="36"/>
      <c r="C14" s="36"/>
      <c r="D14" s="36"/>
      <c r="E14" s="36"/>
    </row>
    <row r="15" spans="1:5" ht="12.75">
      <c r="A15" s="38"/>
      <c r="B15" s="36"/>
      <c r="C15" s="36"/>
      <c r="D15" s="36"/>
      <c r="E15" s="36"/>
    </row>
    <row r="16" spans="1:5" ht="12.75">
      <c r="A16" s="1"/>
      <c r="B16" s="1"/>
      <c r="C16" s="1"/>
      <c r="D16" s="35"/>
      <c r="E16" s="1"/>
    </row>
    <row r="17" spans="1:6" ht="14.25" customHeight="1">
      <c r="A17" s="23" t="s">
        <v>55</v>
      </c>
      <c r="B17" s="23"/>
      <c r="C17" s="23"/>
      <c r="D17" s="23"/>
      <c r="E17" s="23" t="s">
        <v>62</v>
      </c>
      <c r="F17" s="23"/>
    </row>
    <row r="18" spans="1:7" ht="14.25">
      <c r="A18" s="23" t="s">
        <v>56</v>
      </c>
      <c r="B18" s="24"/>
      <c r="C18" s="24"/>
      <c r="D18" s="24"/>
      <c r="E18" s="24"/>
      <c r="F18" s="24"/>
      <c r="G18" s="24"/>
    </row>
    <row r="19" spans="1:7" ht="14.25">
      <c r="A19" s="23"/>
      <c r="B19" s="24"/>
      <c r="C19" s="24"/>
      <c r="D19" s="24"/>
      <c r="E19" s="24"/>
      <c r="F19" s="24"/>
      <c r="G19" s="24"/>
    </row>
    <row r="20" spans="1:7" ht="14.25">
      <c r="A20" s="23"/>
      <c r="B20" s="24"/>
      <c r="C20" s="24"/>
      <c r="D20" s="24"/>
      <c r="E20" s="24"/>
      <c r="F20" s="24"/>
      <c r="G20" s="24"/>
    </row>
    <row r="21" spans="1:7" ht="14.25">
      <c r="A21" s="23"/>
      <c r="B21" s="24"/>
      <c r="C21" s="24"/>
      <c r="D21" s="24"/>
      <c r="E21" s="24"/>
      <c r="F21" s="24"/>
      <c r="G21" s="24"/>
    </row>
    <row r="22" spans="1:7" ht="12.75">
      <c r="A22" s="74" t="s">
        <v>64</v>
      </c>
      <c r="B22" s="74"/>
      <c r="C22" s="74"/>
      <c r="D22" s="74"/>
      <c r="E22" s="74"/>
      <c r="F22" s="74"/>
      <c r="G22" s="7"/>
    </row>
  </sheetData>
  <sheetProtection/>
  <mergeCells count="3">
    <mergeCell ref="A13:E13"/>
    <mergeCell ref="F1:G1"/>
    <mergeCell ref="A22:F22"/>
  </mergeCells>
  <printOptions/>
  <pageMargins left="1.1023622047244095" right="0.5905511811023623" top="0.9448818897637796" bottom="0.944881889763779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8.28125" style="6" customWidth="1"/>
    <col min="2" max="2" width="10.57421875" style="6" customWidth="1"/>
    <col min="3" max="3" width="13.421875" style="6" customWidth="1"/>
    <col min="4" max="4" width="11.57421875" style="6" customWidth="1"/>
    <col min="5" max="5" width="10.28125" style="6" customWidth="1"/>
    <col min="6" max="6" width="9.28125" style="6" customWidth="1"/>
    <col min="7" max="7" width="10.421875" style="6" customWidth="1"/>
    <col min="8" max="8" width="10.57421875" style="6" customWidth="1"/>
    <col min="9" max="9" width="14.00390625" style="6" customWidth="1"/>
    <col min="10" max="10" width="11.57421875" style="6" customWidth="1"/>
    <col min="11" max="11" width="10.421875" style="6" customWidth="1"/>
    <col min="12" max="12" width="9.7109375" style="6" customWidth="1"/>
    <col min="13" max="13" width="22.57421875" style="6" customWidth="1"/>
    <col min="14" max="16384" width="9.140625" style="6" customWidth="1"/>
  </cols>
  <sheetData>
    <row r="1" spans="10:12" ht="14.25">
      <c r="J1" s="99" t="s">
        <v>49</v>
      </c>
      <c r="K1" s="99"/>
      <c r="L1" s="99"/>
    </row>
    <row r="2" spans="10:12" ht="14.25">
      <c r="J2" s="20"/>
      <c r="K2" s="20"/>
      <c r="L2" s="20"/>
    </row>
    <row r="3" spans="1:12" ht="21" customHeight="1">
      <c r="A3" s="90" t="s">
        <v>57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7.25" customHeight="1">
      <c r="A4" s="18"/>
      <c r="B4" s="27" t="s">
        <v>73</v>
      </c>
      <c r="C4" s="31"/>
      <c r="D4" s="31"/>
      <c r="E4" s="31"/>
      <c r="F4" s="31"/>
      <c r="G4" s="31"/>
      <c r="H4" s="26"/>
      <c r="I4" s="18"/>
      <c r="J4" s="18"/>
      <c r="K4" s="18"/>
      <c r="L4" s="18"/>
    </row>
    <row r="5" spans="1:12" ht="15" customHeight="1">
      <c r="A5" s="18"/>
      <c r="B5" s="32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customHeight="1">
      <c r="A6" s="18"/>
      <c r="B6" s="32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ht="13.5" thickBot="1"/>
    <row r="8" spans="1:12" ht="12.75">
      <c r="A8" s="100" t="s">
        <v>2</v>
      </c>
      <c r="B8" s="102" t="s">
        <v>5</v>
      </c>
      <c r="C8" s="102"/>
      <c r="D8" s="102"/>
      <c r="E8" s="102"/>
      <c r="F8" s="102"/>
      <c r="G8" s="102"/>
      <c r="H8" s="102" t="s">
        <v>6</v>
      </c>
      <c r="I8" s="102"/>
      <c r="J8" s="102"/>
      <c r="K8" s="102"/>
      <c r="L8" s="66"/>
    </row>
    <row r="9" spans="1:12" ht="12.75">
      <c r="A9" s="101"/>
      <c r="B9" s="67" t="s">
        <v>0</v>
      </c>
      <c r="C9" s="68" t="s">
        <v>1</v>
      </c>
      <c r="D9" s="68"/>
      <c r="E9" s="68"/>
      <c r="F9" s="68"/>
      <c r="G9" s="68"/>
      <c r="H9" s="67" t="s">
        <v>0</v>
      </c>
      <c r="I9" s="68" t="s">
        <v>1</v>
      </c>
      <c r="J9" s="68"/>
      <c r="K9" s="68"/>
      <c r="L9" s="69"/>
    </row>
    <row r="10" spans="1:12" ht="12.75">
      <c r="A10" s="101"/>
      <c r="B10" s="67"/>
      <c r="C10" s="93" t="s">
        <v>65</v>
      </c>
      <c r="D10" s="94"/>
      <c r="E10" s="91" t="s">
        <v>67</v>
      </c>
      <c r="F10" s="91" t="s">
        <v>68</v>
      </c>
      <c r="G10" s="97" t="s">
        <v>8</v>
      </c>
      <c r="H10" s="67"/>
      <c r="I10" s="93" t="s">
        <v>65</v>
      </c>
      <c r="J10" s="94"/>
      <c r="K10" s="91" t="s">
        <v>67</v>
      </c>
      <c r="L10" s="95" t="s">
        <v>8</v>
      </c>
    </row>
    <row r="11" spans="1:12" ht="166.5" customHeight="1">
      <c r="A11" s="101"/>
      <c r="B11" s="67"/>
      <c r="C11" s="2" t="s">
        <v>7</v>
      </c>
      <c r="D11" s="2" t="s">
        <v>66</v>
      </c>
      <c r="E11" s="92"/>
      <c r="F11" s="92"/>
      <c r="G11" s="98"/>
      <c r="H11" s="67"/>
      <c r="I11" s="2" t="s">
        <v>9</v>
      </c>
      <c r="J11" s="2" t="s">
        <v>66</v>
      </c>
      <c r="K11" s="92"/>
      <c r="L11" s="96"/>
    </row>
    <row r="12" spans="1:12" ht="27" customHeight="1" thickBot="1">
      <c r="A12" s="46" t="s">
        <v>54</v>
      </c>
      <c r="B12" s="61">
        <f>'Прил 2'!F9</f>
        <v>275543</v>
      </c>
      <c r="C12" s="62">
        <v>0</v>
      </c>
      <c r="D12" s="63" t="s">
        <v>59</v>
      </c>
      <c r="E12" s="63">
        <v>28596</v>
      </c>
      <c r="F12" s="63">
        <v>44</v>
      </c>
      <c r="G12" s="63">
        <f>B12-C12-E12-F12</f>
        <v>246903</v>
      </c>
      <c r="H12" s="61">
        <f>'Прил 2'!G9</f>
        <v>267258</v>
      </c>
      <c r="I12" s="63">
        <v>226841</v>
      </c>
      <c r="J12" s="63">
        <v>183347</v>
      </c>
      <c r="K12" s="63">
        <v>27215</v>
      </c>
      <c r="L12" s="64">
        <f>H12-I12-K12</f>
        <v>13202</v>
      </c>
    </row>
    <row r="17" spans="1:14" ht="15" customHeight="1">
      <c r="A17" s="23" t="s">
        <v>55</v>
      </c>
      <c r="B17" s="23"/>
      <c r="C17" s="23"/>
      <c r="D17" s="23"/>
      <c r="E17" s="23"/>
      <c r="F17" s="23"/>
      <c r="G17" s="23"/>
      <c r="H17" s="23"/>
      <c r="I17" s="23" t="s">
        <v>62</v>
      </c>
      <c r="J17" s="23"/>
      <c r="K17" s="23"/>
      <c r="L17" s="23"/>
      <c r="N17" s="23"/>
    </row>
    <row r="18" spans="1:14" ht="14.25">
      <c r="A18" s="23" t="s">
        <v>56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2.7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4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4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2.75">
      <c r="A22" s="74" t="s">
        <v>64</v>
      </c>
      <c r="B22" s="74"/>
      <c r="C22" s="74"/>
      <c r="D22" s="74"/>
      <c r="E22" s="74"/>
      <c r="F22" s="74"/>
      <c r="G22" s="74"/>
      <c r="H22" s="74"/>
      <c r="I22" s="7"/>
      <c r="J22" s="7"/>
      <c r="K22" s="7"/>
      <c r="L22" s="7"/>
      <c r="M22" s="7"/>
      <c r="N22" s="7"/>
    </row>
  </sheetData>
  <sheetProtection/>
  <mergeCells count="17">
    <mergeCell ref="J1:L1"/>
    <mergeCell ref="A22:H22"/>
    <mergeCell ref="A3:L3"/>
    <mergeCell ref="A8:A11"/>
    <mergeCell ref="B8:G8"/>
    <mergeCell ref="H8:L8"/>
    <mergeCell ref="B9:B11"/>
    <mergeCell ref="C9:G9"/>
    <mergeCell ref="H9:H11"/>
    <mergeCell ref="I9:L9"/>
    <mergeCell ref="K10:K11"/>
    <mergeCell ref="I10:J10"/>
    <mergeCell ref="L10:L11"/>
    <mergeCell ref="C10:D10"/>
    <mergeCell ref="E10:E11"/>
    <mergeCell ref="F10:F11"/>
    <mergeCell ref="G10:G11"/>
  </mergeCells>
  <printOptions/>
  <pageMargins left="0.5118110236220472" right="0.11811023622047245" top="0.1968503937007874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5.28125" style="13" customWidth="1"/>
    <col min="2" max="2" width="13.7109375" style="13" customWidth="1"/>
    <col min="3" max="3" width="13.421875" style="13" customWidth="1"/>
    <col min="4" max="4" width="14.00390625" style="13" customWidth="1"/>
    <col min="5" max="5" width="13.28125" style="13" customWidth="1"/>
    <col min="6" max="6" width="12.28125" style="13" customWidth="1"/>
    <col min="7" max="7" width="16.8515625" style="13" customWidth="1"/>
    <col min="8" max="16384" width="9.140625" style="13" customWidth="1"/>
  </cols>
  <sheetData>
    <row r="1" spans="1:7" ht="12.75">
      <c r="A1" s="72" t="s">
        <v>51</v>
      </c>
      <c r="B1" s="72"/>
      <c r="C1" s="72"/>
      <c r="D1" s="72"/>
      <c r="E1" s="72"/>
      <c r="F1" s="72"/>
      <c r="G1" s="72"/>
    </row>
    <row r="4" spans="1:7" ht="12.75">
      <c r="A4" s="70" t="s">
        <v>36</v>
      </c>
      <c r="B4" s="103" t="s">
        <v>48</v>
      </c>
      <c r="C4" s="103"/>
      <c r="D4" s="104" t="s">
        <v>49</v>
      </c>
      <c r="E4" s="104"/>
      <c r="F4" s="70" t="s">
        <v>50</v>
      </c>
      <c r="G4" s="70" t="s">
        <v>50</v>
      </c>
    </row>
    <row r="5" spans="1:7" ht="97.5" customHeight="1">
      <c r="A5" s="71"/>
      <c r="B5" s="14" t="s">
        <v>5</v>
      </c>
      <c r="C5" s="14" t="s">
        <v>6</v>
      </c>
      <c r="D5" s="15" t="s">
        <v>5</v>
      </c>
      <c r="E5" s="15" t="s">
        <v>6</v>
      </c>
      <c r="F5" s="71"/>
      <c r="G5" s="71"/>
    </row>
    <row r="6" spans="1:7" ht="24">
      <c r="A6" s="22" t="s">
        <v>54</v>
      </c>
      <c r="B6" s="16">
        <f>'Прил 2'!F9</f>
        <v>275543</v>
      </c>
      <c r="C6" s="16">
        <f>'Прил 2'!G9</f>
        <v>267258</v>
      </c>
      <c r="D6" s="33">
        <f>'Прил 2-1'!B12</f>
        <v>275543</v>
      </c>
      <c r="E6" s="33">
        <f>'Прил 2-1'!H12</f>
        <v>267258</v>
      </c>
      <c r="F6" s="34" t="b">
        <f>B6=D6</f>
        <v>1</v>
      </c>
      <c r="G6" s="34" t="b">
        <f>C6=E6</f>
        <v>1</v>
      </c>
    </row>
  </sheetData>
  <sheetProtection/>
  <mergeCells count="6">
    <mergeCell ref="A4:A5"/>
    <mergeCell ref="A1:G1"/>
    <mergeCell ref="B4:C4"/>
    <mergeCell ref="D4:E4"/>
    <mergeCell ref="F4:F5"/>
    <mergeCell ref="G4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</dc:creator>
  <cp:keywords/>
  <dc:description/>
  <cp:lastModifiedBy>user</cp:lastModifiedBy>
  <cp:lastPrinted>2018-02-12T12:28:48Z</cp:lastPrinted>
  <dcterms:created xsi:type="dcterms:W3CDTF">2006-05-11T14:13:29Z</dcterms:created>
  <dcterms:modified xsi:type="dcterms:W3CDTF">2018-03-27T11:20:49Z</dcterms:modified>
  <cp:category/>
  <cp:version/>
  <cp:contentType/>
  <cp:contentStatus/>
</cp:coreProperties>
</file>